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<sst xmlns="http://schemas.openxmlformats.org/spreadsheetml/2006/main" count="253" uniqueCount="120">
  <si>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</si>
  <si>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</si>
  <si>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</si>
  <si>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</si>
  <si>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</si>
  <si>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</si>
  <si>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</si>
  <si>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</si>
  <si>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</si>
  <si>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</si>
  <si>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</si>
  <si>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</si>
  <si>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</si>
  <si>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</si>
  <si>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</si>
  <si>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</si>
  <si>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</si>
  <si>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</si>
  <si>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</si>
  <si>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</si>
  <si>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</si>
  <si>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</si>
  <si>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</si>
  <si>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</si>
  <si>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</si>
  <si>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</si>
  <si>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</si>
  <si>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</si>
  <si>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</si>
  <si>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</si>
  <si>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</si>
  <si>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</si>
  <si>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</si>
  <si>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</si>
  <si>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</si>
  <si>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</si>
  <si>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</si>
  <si>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</si>
  <si>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</si>
  <si>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</si>
  <si>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</si>
  <si>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</si>
  <si>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</si>
  <si>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</si>
  <si>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</si>
  <si>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</si>
  <si>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</si>
  <si>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</si>
  <si>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</si>
  <si>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</si>
  <si>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CRISTÒBAL DE HUAMANGA</t>
  </si>
  <si>
    <t>EDUCACIÓN  SECUNDARIA - CIENCIAS SOCIALES Y FILOSOFÍA</t>
  </si>
  <si>
    <t>P09</t>
  </si>
  <si>
    <t>X</t>
  </si>
  <si>
    <t>CN-141 CIENCIAS NATURALES</t>
  </si>
  <si>
    <t>LE-141 TALLER DE LENGUAJE  Y COMUNICACIÓN I</t>
  </si>
  <si>
    <t>MA-141 MATEMÁTICA I</t>
  </si>
  <si>
    <t>MD-141 MÉTODOS Y TÉCNICAS DE ESTUDIO Y APRENDIZAJE</t>
  </si>
  <si>
    <t>PS-141 PSICOLOGÍA GENERAL Y DEL DESARROLLO</t>
  </si>
  <si>
    <t>QE-141 QUECHUA  I</t>
  </si>
  <si>
    <t xml:space="preserve">FI-142 FILOSOFÍA II </t>
  </si>
  <si>
    <t>LE-142 TALLER DE LENGUAJE Y COMUNICACIÓN II</t>
  </si>
  <si>
    <t>MA-142 MATEMÁTICA II</t>
  </si>
  <si>
    <t xml:space="preserve">PS-142 PSICOLOGÍA DEL APRENDIZAJE </t>
  </si>
  <si>
    <t>CS-142 CIENCIAS SOCIALES</t>
  </si>
  <si>
    <t>PE-142 PEDAGOGÍA I</t>
  </si>
  <si>
    <t>QE-142  QUECHUA  II</t>
  </si>
  <si>
    <t>PE-241 PEDAGOGÍA II</t>
  </si>
  <si>
    <t>PE-243 GESTIÓN  EDUCATIVA</t>
  </si>
  <si>
    <t>PE-245 PLANIFICACIÓN CURRICULAR</t>
  </si>
  <si>
    <t>LE-241 COMUNICACIÓN EDUCACIONAL</t>
  </si>
  <si>
    <t>GF-241 GEOGRAFÍA GENERAL</t>
  </si>
  <si>
    <t>QE-241 QECHUA III</t>
  </si>
  <si>
    <t>LE-242 TALLER DE REDACCIÓN</t>
  </si>
  <si>
    <t>PE-242 ESTADÍSTICA APLICADA A LA EDUCACIÓN</t>
  </si>
  <si>
    <t>PE-244 ESCUELA Y COMUNIDAD</t>
  </si>
  <si>
    <t>MD-242 TEORÍA DEL CONOCIMIENTO</t>
  </si>
  <si>
    <t>FI-242 FILOSOFÍA ANTIGUA Y MEDIEVAL</t>
  </si>
  <si>
    <t>HI-242 COMUNIDAD PRIMITIVA Y ESCLAVISMO</t>
  </si>
  <si>
    <t>GF-242 GEOGRAFÍA FÍSICA Y HUMANA</t>
  </si>
  <si>
    <t>QE-242 QECHUA IV</t>
  </si>
  <si>
    <t>PE-343 EVALUACIÓN EDUCATIVA</t>
  </si>
  <si>
    <t>PE-345 SEMINARIO DE LA EDUCACIÓN PERUANA</t>
  </si>
  <si>
    <t>FI-341 FILOSOFÍA MODERNA Y CONTEMPORÁNEA</t>
  </si>
  <si>
    <t>HI-341 FEUDALISMO Y CAPITALISMO</t>
  </si>
  <si>
    <t>DI-341 DISEÑO Y PRPARACIÓN D EMATERIALES EDUCATIVOS DE CS. SOC.</t>
  </si>
  <si>
    <t>DI-345 DIDÁCTICA DE LAS CIENCIAS SOCIALES Y FILOSOFÍA</t>
  </si>
  <si>
    <t>HI-343 PERÚ PREHISPÁNICO</t>
  </si>
  <si>
    <t>MD-342 INVESTIGACIÓN CIENTÍFICA Y PEDAGÓGICA</t>
  </si>
  <si>
    <t>FI-342 PROBEMÁTICA DE LA FILOSOFÍA ACTUAL</t>
  </si>
  <si>
    <t>FI-344 LÓGICA FORMAL Y DIALÉCTICA</t>
  </si>
  <si>
    <t>HI-342 CONQUISTA Y COLONIA</t>
  </si>
  <si>
    <t>EC-ECONOMÍA POLÍTICA</t>
  </si>
  <si>
    <t>DE-342 DERECHOS HUMANOS Y CONSTITUCIONALES</t>
  </si>
  <si>
    <t>PP-141 PRÁC.PREPROF.DIRIGIDA DE OBS.,PLANEAM. Y ADMINIS.</t>
  </si>
  <si>
    <t>PS-441 PSICOLOGÍA Y PERSONALIDAD</t>
  </si>
  <si>
    <t>GF-441 MANEJO DE CUENCAS HIDROGRÁFICAS</t>
  </si>
  <si>
    <t>HI-441 EMANCIPACIÓN Y REPÚBLICA</t>
  </si>
  <si>
    <t>FI- 441 SEMINARIO  DE LA FILOSOFÍA LATINOAMERICANA Y PERUANA</t>
  </si>
  <si>
    <t>FI-443  ÉTICA</t>
  </si>
  <si>
    <t>PP-442 PRÁCTICA PREPROFESIONAL DISCONTÍNUA</t>
  </si>
  <si>
    <t>PS-442 PSICOLOGÍA SOCIAL Y EDUCATIVA</t>
  </si>
  <si>
    <t>HI-442 HISTORIA D ELAS IDEAS POLÍTICAS</t>
  </si>
  <si>
    <t>TU-442 TURISMO  I</t>
  </si>
  <si>
    <t>PE-442   EDUCACIÓN CIUDADANA</t>
  </si>
  <si>
    <t>PP-541 PRÁCT. PREPROF. CONTÍNUA Y DE ACTIVIDADES</t>
  </si>
  <si>
    <t>MD-541 METODOLOGÍA DE LA INVESTIGACIÓN PEDAGÓGICA</t>
  </si>
  <si>
    <t>GF-541 METEROROLOGÍA Y CLIMATOLOGÍA</t>
  </si>
  <si>
    <t>HI-541 IMPERIALISMO Y SOCIALISMO</t>
  </si>
  <si>
    <t>TU-541 TURISMO  II</t>
  </si>
  <si>
    <t xml:space="preserve">PP-542 PRÁCTICA PREPROFESIONAL INTENSIVA </t>
  </si>
  <si>
    <t>MD-542 SEMINARIO TALLER DE INVESTIGACIÓN PEDAGÓGICA</t>
  </si>
  <si>
    <t>TU-542 ECOTURISMO</t>
  </si>
  <si>
    <t>FI-142-FILOSOFÍA I</t>
  </si>
  <si>
    <t>DI-241 DIDÁCTICA GENERAL</t>
  </si>
  <si>
    <t>ASIGNATURA COCURRICULAR 1</t>
  </si>
  <si>
    <t>ELECTIVO 1</t>
  </si>
  <si>
    <t>ASIGNATURA COCURRICULAR 2</t>
  </si>
  <si>
    <t>ELECTIVO 2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</si>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</sst>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/>
      <protection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left"/>
      <protection locked="0"/>
    </xf>
    <xf numFmtId="0" fontId="47" fillId="0" borderId="15" xfId="0" applyFont="1" applyFill="1" applyBorder="1" applyAlignment="1" applyProtection="1">
      <alignment horizontal="left"/>
      <protection locked="0"/>
    </xf>
    <xf numFmtId="0" fontId="47" fillId="0" borderId="12" xfId="0" applyFont="1" applyFill="1" applyBorder="1" applyAlignment="1" applyProtection="1">
      <alignment horizontal="left"/>
      <protection locked="0"/>
    </xf>
    <xf numFmtId="0" fontId="47" fillId="0" borderId="17" xfId="0" applyFont="1" applyFill="1" applyBorder="1" applyAlignment="1" applyProtection="1">
      <alignment horizontal="left"/>
      <protection locked="0"/>
    </xf>
    <xf numFmtId="0" fontId="47" fillId="0" borderId="16" xfId="0" applyFont="1" applyFill="1" applyBorder="1" applyAlignment="1" applyProtection="1">
      <alignment horizontal="left"/>
      <protection locked="0"/>
    </xf>
    <xf numFmtId="0" fontId="47" fillId="0" borderId="13" xfId="0" applyFont="1" applyFill="1" applyBorder="1" applyAlignment="1" applyProtection="1">
      <alignment horizontal="left"/>
      <protection locked="0"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0" zoomScaleSheetLayoutView="80" zoomScalePageLayoutView="0" workbookViewId="0" topLeftCell="A85">
      <selection activeCell="C157" sqref="C157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0" customFormat="1" ht="14.25" customHeight="1">
      <c r="B2" s="122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6"/>
      <c r="M2" s="1"/>
      <c r="N2" s="1"/>
      <c r="O2" s="1"/>
      <c r="P2" s="1"/>
    </row>
    <row r="3" spans="2:16" s="100" customFormat="1" ht="12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7"/>
      <c r="M3" s="1"/>
      <c r="N3" s="1"/>
      <c r="O3" s="1"/>
      <c r="P3" s="1"/>
    </row>
    <row r="4" spans="2:16" s="100" customFormat="1" ht="18.75" customHeight="1">
      <c r="B4" s="129" t="s">
        <v>48</v>
      </c>
      <c r="C4" s="130"/>
      <c r="D4" s="130"/>
      <c r="E4" s="130"/>
      <c r="F4" s="130"/>
      <c r="G4" s="130"/>
      <c r="H4" s="130"/>
      <c r="I4" s="130"/>
      <c r="J4" s="130"/>
      <c r="K4" s="130"/>
      <c r="L4" s="128"/>
      <c r="M4" s="1"/>
      <c r="N4" s="1"/>
      <c r="O4" s="1"/>
      <c r="P4" s="1"/>
    </row>
    <row r="5" spans="2:16" s="100" customFormat="1" ht="27" customHeight="1">
      <c r="B5" s="129" t="s">
        <v>47</v>
      </c>
      <c r="C5" s="130"/>
      <c r="D5" s="130"/>
      <c r="E5" s="130"/>
      <c r="F5" s="130"/>
      <c r="G5" s="130"/>
      <c r="H5" s="130"/>
      <c r="I5" s="130"/>
      <c r="J5" s="130"/>
      <c r="K5" s="130"/>
      <c r="L5" s="101" t="s">
        <v>46</v>
      </c>
      <c r="M5" s="1"/>
      <c r="N5" s="1"/>
      <c r="O5" s="1"/>
      <c r="P5" s="1"/>
    </row>
    <row r="6" spans="2:12" ht="16.5" customHeight="1">
      <c r="B6" s="116" t="s">
        <v>45</v>
      </c>
      <c r="C6" s="117"/>
      <c r="D6" s="118"/>
      <c r="E6" s="119" t="s">
        <v>50</v>
      </c>
      <c r="F6" s="120"/>
      <c r="G6" s="120"/>
      <c r="H6" s="120"/>
      <c r="I6" s="120"/>
      <c r="J6" s="120"/>
      <c r="K6" s="120"/>
      <c r="L6" s="121"/>
    </row>
    <row r="7" spans="2:12" ht="39.75" customHeight="1">
      <c r="B7" s="99" t="s">
        <v>44</v>
      </c>
      <c r="C7" s="136" t="s">
        <v>51</v>
      </c>
      <c r="D7" s="137"/>
      <c r="E7" s="137"/>
      <c r="F7" s="137"/>
      <c r="G7" s="138"/>
      <c r="H7" s="98" t="s">
        <v>43</v>
      </c>
      <c r="I7" s="97" t="s">
        <v>52</v>
      </c>
      <c r="J7" s="139" t="s">
        <v>42</v>
      </c>
      <c r="K7" s="139"/>
      <c r="L7" s="96">
        <v>42268</v>
      </c>
    </row>
    <row r="8" spans="2:12" ht="28.5" customHeight="1">
      <c r="B8" s="95" t="s">
        <v>41</v>
      </c>
      <c r="C8" s="94" t="s">
        <v>25</v>
      </c>
      <c r="D8" s="93"/>
      <c r="E8" s="93"/>
      <c r="F8" s="93"/>
      <c r="G8" s="93"/>
      <c r="H8" s="8"/>
      <c r="I8" s="8"/>
      <c r="J8" s="139" t="s">
        <v>40</v>
      </c>
      <c r="K8" s="139"/>
      <c r="L8" s="92">
        <v>5</v>
      </c>
    </row>
    <row r="9" spans="2:12" ht="28.5" customHeight="1">
      <c r="B9" s="8"/>
      <c r="C9" s="8"/>
      <c r="D9" s="8"/>
      <c r="E9" s="93"/>
      <c r="F9" s="93"/>
      <c r="G9" s="93"/>
      <c r="H9" s="8"/>
      <c r="I9" s="8"/>
      <c r="J9" s="139" t="s">
        <v>39</v>
      </c>
      <c r="K9" s="139"/>
      <c r="L9" s="92">
        <v>2</v>
      </c>
    </row>
    <row r="10" spans="2:14" ht="27.75" customHeight="1">
      <c r="B10" s="140" t="s">
        <v>38</v>
      </c>
      <c r="C10" s="141"/>
      <c r="D10" s="118"/>
      <c r="E10" s="87"/>
      <c r="F10" s="80"/>
      <c r="H10" s="87"/>
      <c r="I10" s="80"/>
      <c r="J10" s="87"/>
      <c r="K10" s="80"/>
      <c r="L10" s="80"/>
      <c r="M10" s="56"/>
      <c r="N10" s="56"/>
    </row>
    <row r="11" spans="2:12" ht="12.75">
      <c r="B11" s="8"/>
      <c r="C11" s="51"/>
      <c r="D11" s="90" t="s">
        <v>37</v>
      </c>
      <c r="E11" s="91" t="s">
        <v>36</v>
      </c>
      <c r="F11" s="90" t="s">
        <v>35</v>
      </c>
      <c r="G11" s="87"/>
      <c r="H11" s="87"/>
      <c r="I11" s="87"/>
      <c r="J11" s="87"/>
      <c r="K11" s="87"/>
      <c r="L11" s="8"/>
    </row>
    <row r="12" spans="2:12" ht="12.75">
      <c r="B12" s="8"/>
      <c r="C12" s="51"/>
      <c r="D12" s="89" t="s">
        <v>53</v>
      </c>
      <c r="E12" s="88"/>
      <c r="F12" s="88"/>
      <c r="G12" s="87"/>
      <c r="H12" s="87"/>
      <c r="I12" s="87"/>
      <c r="J12" s="87"/>
      <c r="K12" s="87"/>
      <c r="L12" s="8"/>
    </row>
    <row r="13" spans="2:12" ht="12.75">
      <c r="B13" s="8"/>
      <c r="C13" s="51"/>
      <c r="D13" s="86"/>
      <c r="E13" s="85" t="str">
        <f>+IF(D12&gt;0,D11,IF(E12&gt;0,E11,IF(F12&gt;0,F11,"-")))</f>
        <v>Semestre</v>
      </c>
      <c r="G13" s="51"/>
      <c r="H13" s="84">
        <v>16</v>
      </c>
      <c r="I13" s="83" t="s">
        <v>4</v>
      </c>
      <c r="J13" s="84">
        <v>32</v>
      </c>
      <c r="K13" s="83" t="s">
        <v>3</v>
      </c>
      <c r="L13" s="8"/>
    </row>
    <row r="14" spans="2:14" ht="27.75" customHeight="1">
      <c r="B14" s="82" t="s">
        <v>34</v>
      </c>
      <c r="C14" s="81"/>
      <c r="D14" s="57"/>
      <c r="E14" s="80"/>
      <c r="F14" s="80"/>
      <c r="G14" s="80"/>
      <c r="H14" s="80"/>
      <c r="I14" s="80"/>
      <c r="J14" s="80"/>
      <c r="K14" s="80"/>
      <c r="L14" s="80"/>
      <c r="M14" s="56"/>
      <c r="N14" s="56"/>
    </row>
    <row r="15" spans="2:14" ht="32.25" customHeight="1">
      <c r="B15" s="79"/>
      <c r="C15" s="8"/>
      <c r="D15" s="78"/>
      <c r="E15" s="78"/>
      <c r="F15" s="142" t="s">
        <v>33</v>
      </c>
      <c r="G15" s="143"/>
      <c r="H15" s="143"/>
      <c r="I15" s="142" t="s">
        <v>32</v>
      </c>
      <c r="J15" s="143"/>
      <c r="K15" s="143"/>
      <c r="L15" s="46" t="s">
        <v>31</v>
      </c>
      <c r="M15" s="56"/>
      <c r="N15" s="56"/>
    </row>
    <row r="16" spans="2:12" ht="12.75">
      <c r="B16" s="8"/>
      <c r="C16" s="51"/>
      <c r="D16" s="51"/>
      <c r="E16" s="66" t="s">
        <v>30</v>
      </c>
      <c r="F16" s="76">
        <f aca="true" t="shared" si="0" ref="F16:K16">+SUM(F24:F167)</f>
        <v>2272</v>
      </c>
      <c r="G16" s="76">
        <f t="shared" si="0"/>
        <v>2496</v>
      </c>
      <c r="H16" s="76">
        <f t="shared" si="0"/>
        <v>4768</v>
      </c>
      <c r="I16" s="77">
        <f t="shared" si="0"/>
        <v>142</v>
      </c>
      <c r="J16" s="76">
        <f t="shared" si="0"/>
        <v>78</v>
      </c>
      <c r="K16" s="75">
        <f t="shared" si="0"/>
        <v>220</v>
      </c>
      <c r="L16" s="74">
        <f>+IF(SUM(L17:L19)&gt;0,SUM(L17:L19,),"-")</f>
        <v>1</v>
      </c>
    </row>
    <row r="17" spans="2:16" ht="12.75">
      <c r="B17" s="8"/>
      <c r="C17" s="51"/>
      <c r="D17" s="51"/>
      <c r="E17" s="66" t="s">
        <v>29</v>
      </c>
      <c r="F17" s="40">
        <f aca="true" t="shared" si="1" ref="F17:K17">+SUMIF($D$24:$D$167,"N",F$24:F$167)</f>
        <v>1840</v>
      </c>
      <c r="G17" s="40">
        <f t="shared" si="1"/>
        <v>2176</v>
      </c>
      <c r="H17" s="40">
        <f t="shared" si="1"/>
        <v>4016</v>
      </c>
      <c r="I17" s="73">
        <f t="shared" si="1"/>
        <v>115</v>
      </c>
      <c r="J17" s="40">
        <f t="shared" si="1"/>
        <v>68</v>
      </c>
      <c r="K17" s="72">
        <f t="shared" si="1"/>
        <v>183</v>
      </c>
      <c r="L17" s="71">
        <f>+IF(K17&gt;0,K17/K16,"-")</f>
        <v>0.8318181818181818</v>
      </c>
      <c r="O17" s="61" t="s">
        <v>28</v>
      </c>
      <c r="P17" s="61" t="s">
        <v>27</v>
      </c>
    </row>
    <row r="18" spans="2:16" ht="12.75">
      <c r="B18" s="8"/>
      <c r="C18" s="51"/>
      <c r="D18" s="51"/>
      <c r="E18" s="66" t="s">
        <v>26</v>
      </c>
      <c r="F18" s="69">
        <f aca="true" t="shared" si="2" ref="F18:K18">+SUMIF($D$24:$D$167,"S",F$24:F$167)</f>
        <v>432</v>
      </c>
      <c r="G18" s="69">
        <f t="shared" si="2"/>
        <v>320</v>
      </c>
      <c r="H18" s="69">
        <f t="shared" si="2"/>
        <v>752</v>
      </c>
      <c r="I18" s="70">
        <f t="shared" si="2"/>
        <v>27</v>
      </c>
      <c r="J18" s="69">
        <f t="shared" si="2"/>
        <v>10</v>
      </c>
      <c r="K18" s="68">
        <f t="shared" si="2"/>
        <v>37</v>
      </c>
      <c r="L18" s="67">
        <f>+IF(K18&gt;0,K18/K16,"-")</f>
        <v>0.16818181818181818</v>
      </c>
      <c r="O18" s="61" t="s">
        <v>25</v>
      </c>
      <c r="P18" s="61" t="s">
        <v>24</v>
      </c>
    </row>
    <row r="19" spans="2:15" ht="12.75">
      <c r="B19" s="8"/>
      <c r="C19" s="51"/>
      <c r="D19" s="51"/>
      <c r="E19" s="66" t="s">
        <v>23</v>
      </c>
      <c r="F19" s="64">
        <f aca="true" t="shared" si="3" ref="F19:K19">+SUMIF($E$24:$E$167,"S",F$24:F$167)</f>
        <v>0</v>
      </c>
      <c r="G19" s="64">
        <f t="shared" si="3"/>
        <v>0</v>
      </c>
      <c r="H19" s="64">
        <f t="shared" si="3"/>
        <v>0</v>
      </c>
      <c r="I19" s="65">
        <f t="shared" si="3"/>
        <v>0</v>
      </c>
      <c r="J19" s="64">
        <f t="shared" si="3"/>
        <v>0</v>
      </c>
      <c r="K19" s="63">
        <f t="shared" si="3"/>
        <v>0</v>
      </c>
      <c r="L19" s="62" t="str">
        <f>+IF(K19&gt;0,K19/K16,"-")</f>
        <v>-</v>
      </c>
      <c r="O19" s="61" t="s">
        <v>22</v>
      </c>
    </row>
    <row r="20" spans="2:16" ht="12.75">
      <c r="B20" s="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61" t="s">
        <v>21</v>
      </c>
      <c r="P20" s="51"/>
    </row>
    <row r="21" spans="2:14" ht="27.75" customHeight="1">
      <c r="B21" s="60" t="s">
        <v>20</v>
      </c>
      <c r="C21" s="59"/>
      <c r="D21" s="58"/>
      <c r="E21" s="58"/>
      <c r="F21" s="54"/>
      <c r="G21" s="54"/>
      <c r="H21" s="54"/>
      <c r="I21" s="54"/>
      <c r="J21" s="54"/>
      <c r="K21" s="57"/>
      <c r="L21" s="51"/>
      <c r="M21" s="56"/>
      <c r="N21" s="56"/>
    </row>
    <row r="22" spans="2:16" ht="15" customHeight="1">
      <c r="B22" s="55"/>
      <c r="C22" s="54"/>
      <c r="D22" s="53"/>
      <c r="E22" s="52"/>
      <c r="F22" s="131" t="s">
        <v>19</v>
      </c>
      <c r="G22" s="132"/>
      <c r="H22" s="132"/>
      <c r="I22" s="132" t="s">
        <v>18</v>
      </c>
      <c r="J22" s="132"/>
      <c r="K22" s="132"/>
      <c r="L22" s="51"/>
      <c r="M22" s="50"/>
      <c r="O22" s="133" t="s">
        <v>17</v>
      </c>
      <c r="P22" s="134"/>
    </row>
    <row r="23" spans="2:16" ht="60.75" customHeight="1">
      <c r="B23" s="48" t="s">
        <v>16</v>
      </c>
      <c r="C23" s="49" t="s">
        <v>15</v>
      </c>
      <c r="D23" s="48" t="s">
        <v>14</v>
      </c>
      <c r="E23" s="47" t="s">
        <v>13</v>
      </c>
      <c r="F23" s="46" t="s">
        <v>12</v>
      </c>
      <c r="G23" s="46" t="s">
        <v>11</v>
      </c>
      <c r="H23" s="45" t="s">
        <v>10</v>
      </c>
      <c r="I23" s="45" t="s">
        <v>9</v>
      </c>
      <c r="J23" s="45" t="s">
        <v>8</v>
      </c>
      <c r="K23" s="45" t="s">
        <v>7</v>
      </c>
      <c r="L23" s="8"/>
      <c r="M23" s="44" t="s">
        <v>6</v>
      </c>
      <c r="N23" s="43" t="s">
        <v>5</v>
      </c>
      <c r="O23" s="42" t="s">
        <v>4</v>
      </c>
      <c r="P23" s="41" t="s">
        <v>3</v>
      </c>
    </row>
    <row r="24" spans="2:16" ht="15" customHeight="1">
      <c r="B24" s="32">
        <v>1</v>
      </c>
      <c r="C24" s="102" t="s">
        <v>54</v>
      </c>
      <c r="D24" s="32" t="s">
        <v>27</v>
      </c>
      <c r="E24" s="31" t="s">
        <v>24</v>
      </c>
      <c r="F24" s="30">
        <v>48</v>
      </c>
      <c r="G24" s="30">
        <v>32</v>
      </c>
      <c r="H24" s="40">
        <f aca="true" t="shared" si="4" ref="H24:H55">IF($C24&gt;0,$M24,0)</f>
        <v>80</v>
      </c>
      <c r="I24" s="28">
        <f aca="true" t="shared" si="5" ref="I24:I55">+IF(OR($E$13=$D$11,$E$13=$E$11,$E$13=$F$11),O24,"-")</f>
        <v>3</v>
      </c>
      <c r="J24" s="28">
        <f aca="true" t="shared" si="6" ref="J24:J55">+IF(OR($E$13=$D$11,$E$13=$E$11,$E$13=$F$11),P24,"-")</f>
        <v>1</v>
      </c>
      <c r="K24" s="27">
        <f aca="true" t="shared" si="7" ref="K24:K55">+N24</f>
        <v>4</v>
      </c>
      <c r="L24" s="8"/>
      <c r="M24" s="39">
        <f aca="true" t="shared" si="8" ref="M24:M55">+SUM(F24:G24)</f>
        <v>80</v>
      </c>
      <c r="N24" s="38">
        <f aca="true" t="shared" si="9" ref="N24:N55">+SUM(I24:J24)</f>
        <v>4</v>
      </c>
      <c r="O24" s="37">
        <f aca="true" t="shared" si="10" ref="O24:O55">+IF($H$13&lt;=0,"-",IF($H$13&gt;0,$F24/$H$13))</f>
        <v>3</v>
      </c>
      <c r="P24" s="36">
        <f aca="true" t="shared" si="11" ref="P24:P55">+IF($J$13&lt;=0,"-",IF($J$13&gt;0,$G24/$J$13))</f>
        <v>1</v>
      </c>
    </row>
    <row r="25" spans="2:16" ht="15" customHeight="1">
      <c r="B25" s="25"/>
      <c r="C25" s="103" t="s">
        <v>113</v>
      </c>
      <c r="D25" s="25" t="s">
        <v>27</v>
      </c>
      <c r="E25" s="24" t="s">
        <v>24</v>
      </c>
      <c r="F25" s="23">
        <v>48</v>
      </c>
      <c r="G25" s="23">
        <v>32</v>
      </c>
      <c r="H25" s="35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103" t="s">
        <v>55</v>
      </c>
      <c r="D26" s="25" t="s">
        <v>27</v>
      </c>
      <c r="E26" s="24" t="s">
        <v>24</v>
      </c>
      <c r="F26" s="23">
        <v>48</v>
      </c>
      <c r="G26" s="23">
        <v>32</v>
      </c>
      <c r="H26" s="35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103" t="s">
        <v>56</v>
      </c>
      <c r="D27" s="25" t="s">
        <v>27</v>
      </c>
      <c r="E27" s="24" t="s">
        <v>24</v>
      </c>
      <c r="F27" s="23">
        <v>48</v>
      </c>
      <c r="G27" s="23">
        <v>32</v>
      </c>
      <c r="H27" s="35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103" t="s">
        <v>57</v>
      </c>
      <c r="D28" s="25" t="s">
        <v>27</v>
      </c>
      <c r="E28" s="24" t="s">
        <v>24</v>
      </c>
      <c r="F28" s="23">
        <v>32</v>
      </c>
      <c r="G28" s="23">
        <v>32</v>
      </c>
      <c r="H28" s="35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103" t="s">
        <v>58</v>
      </c>
      <c r="D29" s="25" t="s">
        <v>24</v>
      </c>
      <c r="E29" s="24" t="s">
        <v>24</v>
      </c>
      <c r="F29" s="23">
        <v>32</v>
      </c>
      <c r="G29" s="23">
        <v>32</v>
      </c>
      <c r="H29" s="35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103" t="s">
        <v>59</v>
      </c>
      <c r="D30" s="25" t="s">
        <v>24</v>
      </c>
      <c r="E30" s="24" t="s">
        <v>24</v>
      </c>
      <c r="F30" s="23">
        <v>16</v>
      </c>
      <c r="G30" s="23">
        <v>32</v>
      </c>
      <c r="H30" s="35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103"/>
      <c r="D31" s="25"/>
      <c r="E31" s="24"/>
      <c r="F31" s="23"/>
      <c r="G31" s="23"/>
      <c r="H31" s="35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103"/>
      <c r="D32" s="25"/>
      <c r="E32" s="24"/>
      <c r="F32" s="23"/>
      <c r="G32" s="23"/>
      <c r="H32" s="35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103"/>
      <c r="D33" s="25"/>
      <c r="E33" s="24"/>
      <c r="F33" s="23"/>
      <c r="G33" s="23"/>
      <c r="H33" s="35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103"/>
      <c r="D34" s="25"/>
      <c r="E34" s="24"/>
      <c r="F34" s="23"/>
      <c r="G34" s="23"/>
      <c r="H34" s="35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104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105" t="s">
        <v>60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106" t="s">
        <v>61</v>
      </c>
      <c r="D37" s="25" t="s">
        <v>27</v>
      </c>
      <c r="E37" s="24" t="s">
        <v>24</v>
      </c>
      <c r="F37" s="23">
        <v>48</v>
      </c>
      <c r="G37" s="23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106" t="s">
        <v>62</v>
      </c>
      <c r="D38" s="25" t="s">
        <v>27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106" t="s">
        <v>63</v>
      </c>
      <c r="D39" s="25" t="s">
        <v>24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106" t="s">
        <v>64</v>
      </c>
      <c r="D40" s="25" t="s">
        <v>24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106" t="s">
        <v>65</v>
      </c>
      <c r="D41" s="25" t="s">
        <v>24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106" t="s">
        <v>66</v>
      </c>
      <c r="D42" s="25" t="s">
        <v>24</v>
      </c>
      <c r="E42" s="24" t="s">
        <v>24</v>
      </c>
      <c r="F42" s="23">
        <v>16</v>
      </c>
      <c r="G42" s="23">
        <v>32</v>
      </c>
      <c r="H42" s="22">
        <f t="shared" si="4"/>
        <v>48</v>
      </c>
      <c r="I42" s="21">
        <f t="shared" si="5"/>
        <v>1</v>
      </c>
      <c r="J42" s="21">
        <f t="shared" si="6"/>
        <v>1</v>
      </c>
      <c r="K42" s="20">
        <f t="shared" si="7"/>
        <v>2</v>
      </c>
      <c r="L42" s="8"/>
      <c r="M42" s="19">
        <f t="shared" si="8"/>
        <v>48</v>
      </c>
      <c r="N42" s="18">
        <f t="shared" si="9"/>
        <v>2</v>
      </c>
      <c r="O42" s="17">
        <f t="shared" si="10"/>
        <v>1</v>
      </c>
      <c r="P42" s="16">
        <f t="shared" si="11"/>
        <v>1</v>
      </c>
    </row>
    <row r="43" spans="2:16" ht="15" customHeight="1">
      <c r="B43" s="25"/>
      <c r="C43" s="10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10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10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10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07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105" t="s">
        <v>67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106" t="s">
        <v>68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106" t="s">
        <v>69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106" t="s">
        <v>70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106" t="s">
        <v>114</v>
      </c>
      <c r="D52" s="25" t="s">
        <v>24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106" t="s">
        <v>71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106" t="s">
        <v>72</v>
      </c>
      <c r="D54" s="25" t="s">
        <v>24</v>
      </c>
      <c r="E54" s="24" t="s">
        <v>24</v>
      </c>
      <c r="F54" s="23">
        <v>16</v>
      </c>
      <c r="G54" s="23">
        <v>32</v>
      </c>
      <c r="H54" s="22">
        <f t="shared" si="4"/>
        <v>48</v>
      </c>
      <c r="I54" s="21">
        <f t="shared" si="5"/>
        <v>1</v>
      </c>
      <c r="J54" s="21">
        <f t="shared" si="6"/>
        <v>1</v>
      </c>
      <c r="K54" s="20">
        <f t="shared" si="7"/>
        <v>2</v>
      </c>
      <c r="L54" s="8"/>
      <c r="M54" s="19">
        <f t="shared" si="8"/>
        <v>48</v>
      </c>
      <c r="N54" s="18">
        <f t="shared" si="9"/>
        <v>2</v>
      </c>
      <c r="O54" s="17">
        <f t="shared" si="10"/>
        <v>1</v>
      </c>
      <c r="P54" s="16">
        <f t="shared" si="11"/>
        <v>1</v>
      </c>
    </row>
    <row r="55" spans="2:16" ht="15" customHeight="1">
      <c r="B55" s="25"/>
      <c r="C55" s="10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10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10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10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07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105" t="s">
        <v>73</v>
      </c>
      <c r="D60" s="25" t="s">
        <v>24</v>
      </c>
      <c r="E60" s="24" t="s">
        <v>24</v>
      </c>
      <c r="F60" s="30">
        <v>16</v>
      </c>
      <c r="G60" s="30">
        <v>64</v>
      </c>
      <c r="H60" s="29">
        <f t="shared" si="12"/>
        <v>80</v>
      </c>
      <c r="I60" s="28">
        <f t="shared" si="13"/>
        <v>1</v>
      </c>
      <c r="J60" s="28">
        <f t="shared" si="14"/>
        <v>2</v>
      </c>
      <c r="K60" s="27">
        <f t="shared" si="15"/>
        <v>3</v>
      </c>
      <c r="L60" s="8"/>
      <c r="M60" s="19">
        <f t="shared" si="16"/>
        <v>80</v>
      </c>
      <c r="N60" s="18">
        <f t="shared" si="17"/>
        <v>3</v>
      </c>
      <c r="O60" s="17">
        <f t="shared" si="18"/>
        <v>1</v>
      </c>
      <c r="P60" s="16">
        <f t="shared" si="19"/>
        <v>2</v>
      </c>
    </row>
    <row r="61" spans="2:16" ht="15" customHeight="1">
      <c r="B61" s="25"/>
      <c r="C61" s="106" t="s">
        <v>74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106" t="s">
        <v>75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106" t="s">
        <v>76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106" t="s">
        <v>77</v>
      </c>
      <c r="D64" s="25" t="s">
        <v>24</v>
      </c>
      <c r="E64" s="24" t="s">
        <v>24</v>
      </c>
      <c r="F64" s="23">
        <v>32</v>
      </c>
      <c r="G64" s="23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106" t="s">
        <v>78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106" t="s">
        <v>79</v>
      </c>
      <c r="D66" s="25" t="s">
        <v>24</v>
      </c>
      <c r="E66" s="24" t="s">
        <v>24</v>
      </c>
      <c r="F66" s="23">
        <v>32</v>
      </c>
      <c r="G66" s="23">
        <v>32</v>
      </c>
      <c r="H66" s="22">
        <f t="shared" si="12"/>
        <v>64</v>
      </c>
      <c r="I66" s="21">
        <f t="shared" si="13"/>
        <v>2</v>
      </c>
      <c r="J66" s="21">
        <f t="shared" si="14"/>
        <v>1</v>
      </c>
      <c r="K66" s="20">
        <f t="shared" si="15"/>
        <v>3</v>
      </c>
      <c r="L66" s="8"/>
      <c r="M66" s="19">
        <f t="shared" si="16"/>
        <v>64</v>
      </c>
      <c r="N66" s="18">
        <f t="shared" si="17"/>
        <v>3</v>
      </c>
      <c r="O66" s="17">
        <f t="shared" si="18"/>
        <v>2</v>
      </c>
      <c r="P66" s="16">
        <f t="shared" si="19"/>
        <v>1</v>
      </c>
    </row>
    <row r="67" spans="2:16" ht="15" customHeight="1">
      <c r="B67" s="25"/>
      <c r="C67" s="106" t="s">
        <v>80</v>
      </c>
      <c r="D67" s="25" t="s">
        <v>27</v>
      </c>
      <c r="E67" s="24" t="s">
        <v>24</v>
      </c>
      <c r="F67" s="23">
        <v>16</v>
      </c>
      <c r="G67" s="23">
        <v>32</v>
      </c>
      <c r="H67" s="22">
        <f t="shared" si="12"/>
        <v>48</v>
      </c>
      <c r="I67" s="21">
        <f t="shared" si="13"/>
        <v>1</v>
      </c>
      <c r="J67" s="21">
        <f t="shared" si="14"/>
        <v>1</v>
      </c>
      <c r="K67" s="20">
        <f t="shared" si="15"/>
        <v>2</v>
      </c>
      <c r="L67" s="8"/>
      <c r="M67" s="19">
        <f t="shared" si="16"/>
        <v>48</v>
      </c>
      <c r="N67" s="18">
        <f t="shared" si="17"/>
        <v>2</v>
      </c>
      <c r="O67" s="17">
        <f t="shared" si="18"/>
        <v>1</v>
      </c>
      <c r="P67" s="16">
        <f t="shared" si="19"/>
        <v>1</v>
      </c>
    </row>
    <row r="68" spans="2:16" ht="15" customHeight="1">
      <c r="B68" s="25"/>
      <c r="C68" s="10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10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10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07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105" t="s">
        <v>81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106" t="s">
        <v>82</v>
      </c>
      <c r="D73" s="25" t="s">
        <v>24</v>
      </c>
      <c r="E73" s="24" t="s">
        <v>24</v>
      </c>
      <c r="F73" s="23">
        <v>16</v>
      </c>
      <c r="G73" s="23">
        <v>64</v>
      </c>
      <c r="H73" s="22">
        <f t="shared" si="12"/>
        <v>80</v>
      </c>
      <c r="I73" s="21">
        <f t="shared" si="13"/>
        <v>1</v>
      </c>
      <c r="J73" s="21">
        <f t="shared" si="14"/>
        <v>2</v>
      </c>
      <c r="K73" s="20">
        <f t="shared" si="15"/>
        <v>3</v>
      </c>
      <c r="L73" s="8"/>
      <c r="M73" s="19">
        <f t="shared" si="16"/>
        <v>80</v>
      </c>
      <c r="N73" s="18">
        <f t="shared" si="17"/>
        <v>3</v>
      </c>
      <c r="O73" s="17">
        <f t="shared" si="18"/>
        <v>1</v>
      </c>
      <c r="P73" s="16">
        <f t="shared" si="19"/>
        <v>2</v>
      </c>
    </row>
    <row r="74" spans="2:16" ht="15" customHeight="1">
      <c r="B74" s="25"/>
      <c r="C74" s="106" t="s">
        <v>83</v>
      </c>
      <c r="D74" s="25" t="s">
        <v>24</v>
      </c>
      <c r="E74" s="24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106" t="s">
        <v>84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106" t="s">
        <v>85</v>
      </c>
      <c r="D76" s="25" t="s">
        <v>24</v>
      </c>
      <c r="E76" s="24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106" t="s">
        <v>86</v>
      </c>
      <c r="D77" s="25" t="s">
        <v>24</v>
      </c>
      <c r="E77" s="24" t="s">
        <v>24</v>
      </c>
      <c r="F77" s="23">
        <v>48</v>
      </c>
      <c r="G77" s="23">
        <v>32</v>
      </c>
      <c r="H77" s="22">
        <f t="shared" si="12"/>
        <v>80</v>
      </c>
      <c r="I77" s="21">
        <f t="shared" si="13"/>
        <v>3</v>
      </c>
      <c r="J77" s="21">
        <f t="shared" si="14"/>
        <v>1</v>
      </c>
      <c r="K77" s="20">
        <f t="shared" si="15"/>
        <v>4</v>
      </c>
      <c r="L77" s="8"/>
      <c r="M77" s="19">
        <f t="shared" si="16"/>
        <v>80</v>
      </c>
      <c r="N77" s="18">
        <f t="shared" si="17"/>
        <v>4</v>
      </c>
      <c r="O77" s="17">
        <f t="shared" si="18"/>
        <v>3</v>
      </c>
      <c r="P77" s="16">
        <f t="shared" si="19"/>
        <v>1</v>
      </c>
    </row>
    <row r="78" spans="2:16" ht="15" customHeight="1">
      <c r="B78" s="25"/>
      <c r="C78" s="106" t="s">
        <v>87</v>
      </c>
      <c r="D78" s="25" t="s">
        <v>24</v>
      </c>
      <c r="E78" s="24" t="s">
        <v>24</v>
      </c>
      <c r="F78" s="23">
        <v>32</v>
      </c>
      <c r="G78" s="23">
        <v>32</v>
      </c>
      <c r="H78" s="22">
        <f t="shared" si="12"/>
        <v>64</v>
      </c>
      <c r="I78" s="21">
        <f t="shared" si="13"/>
        <v>2</v>
      </c>
      <c r="J78" s="21">
        <f t="shared" si="14"/>
        <v>1</v>
      </c>
      <c r="K78" s="20">
        <f t="shared" si="15"/>
        <v>3</v>
      </c>
      <c r="L78" s="8"/>
      <c r="M78" s="19">
        <f t="shared" si="16"/>
        <v>64</v>
      </c>
      <c r="N78" s="18">
        <f t="shared" si="17"/>
        <v>3</v>
      </c>
      <c r="O78" s="17">
        <f t="shared" si="18"/>
        <v>2</v>
      </c>
      <c r="P78" s="16">
        <f t="shared" si="19"/>
        <v>1</v>
      </c>
    </row>
    <row r="79" spans="2:16" ht="15" customHeight="1">
      <c r="B79" s="25"/>
      <c r="C79" s="10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10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10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10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07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105" t="s">
        <v>88</v>
      </c>
      <c r="D84" s="25" t="s">
        <v>27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106" t="s">
        <v>89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106" t="s">
        <v>90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106" t="s">
        <v>91</v>
      </c>
      <c r="D87" s="25" t="s">
        <v>24</v>
      </c>
      <c r="E87" s="24" t="s">
        <v>24</v>
      </c>
      <c r="F87" s="23">
        <v>80</v>
      </c>
      <c r="G87" s="23">
        <v>0</v>
      </c>
      <c r="H87" s="22">
        <f t="shared" si="12"/>
        <v>80</v>
      </c>
      <c r="I87" s="21">
        <f t="shared" si="13"/>
        <v>5</v>
      </c>
      <c r="J87" s="21">
        <f t="shared" si="14"/>
        <v>0</v>
      </c>
      <c r="K87" s="20">
        <f t="shared" si="15"/>
        <v>5</v>
      </c>
      <c r="L87" s="8"/>
      <c r="M87" s="19">
        <f t="shared" si="16"/>
        <v>80</v>
      </c>
      <c r="N87" s="18">
        <f t="shared" si="17"/>
        <v>5</v>
      </c>
      <c r="O87" s="17">
        <f t="shared" si="18"/>
        <v>5</v>
      </c>
      <c r="P87" s="16">
        <f t="shared" si="19"/>
        <v>0</v>
      </c>
    </row>
    <row r="88" spans="2:16" ht="15" customHeight="1">
      <c r="B88" s="25"/>
      <c r="C88" s="106" t="s">
        <v>92</v>
      </c>
      <c r="D88" s="25" t="s">
        <v>24</v>
      </c>
      <c r="E88" s="24" t="s">
        <v>24</v>
      </c>
      <c r="F88" s="23">
        <v>32</v>
      </c>
      <c r="G88" s="23">
        <v>32</v>
      </c>
      <c r="H88" s="22">
        <f aca="true" t="shared" si="20" ref="H88:H119">IF($C88&gt;0,$M88,0)</f>
        <v>64</v>
      </c>
      <c r="I88" s="21">
        <f aca="true" t="shared" si="21" ref="I88:I119">+IF(OR($E$13=$D$11,$E$13=$E$11,$E$13=$F$11),O88,"-")</f>
        <v>2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3</v>
      </c>
      <c r="L88" s="8"/>
      <c r="M88" s="19">
        <f aca="true" t="shared" si="24" ref="M88:M119">+SUM(F88:G88)</f>
        <v>64</v>
      </c>
      <c r="N88" s="18">
        <f aca="true" t="shared" si="25" ref="N88:N119">+SUM(I88:J88)</f>
        <v>3</v>
      </c>
      <c r="O88" s="17">
        <f aca="true" t="shared" si="26" ref="O88:O119">+IF($H$13&lt;=0,"-",IF($H$13&gt;0,$F88/$H$13))</f>
        <v>2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106" t="s">
        <v>93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10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10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10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10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10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07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105" t="s">
        <v>94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106" t="s">
        <v>95</v>
      </c>
      <c r="D97" s="25" t="s">
        <v>24</v>
      </c>
      <c r="E97" s="24" t="s">
        <v>24</v>
      </c>
      <c r="F97" s="23">
        <v>64</v>
      </c>
      <c r="G97" s="23">
        <v>0</v>
      </c>
      <c r="H97" s="22">
        <f t="shared" si="20"/>
        <v>64</v>
      </c>
      <c r="I97" s="21">
        <f t="shared" si="21"/>
        <v>4</v>
      </c>
      <c r="J97" s="21">
        <f t="shared" si="22"/>
        <v>0</v>
      </c>
      <c r="K97" s="20">
        <f t="shared" si="23"/>
        <v>4</v>
      </c>
      <c r="L97" s="8"/>
      <c r="M97" s="19">
        <f t="shared" si="24"/>
        <v>64</v>
      </c>
      <c r="N97" s="18">
        <f t="shared" si="25"/>
        <v>4</v>
      </c>
      <c r="O97" s="17">
        <f t="shared" si="26"/>
        <v>4</v>
      </c>
      <c r="P97" s="16">
        <f t="shared" si="27"/>
        <v>0</v>
      </c>
    </row>
    <row r="98" spans="2:16" ht="15" customHeight="1">
      <c r="B98" s="25"/>
      <c r="C98" s="106" t="s">
        <v>96</v>
      </c>
      <c r="D98" s="25" t="s">
        <v>24</v>
      </c>
      <c r="E98" s="24" t="s">
        <v>24</v>
      </c>
      <c r="F98" s="23">
        <v>32</v>
      </c>
      <c r="G98" s="23">
        <v>32</v>
      </c>
      <c r="H98" s="22">
        <f t="shared" si="20"/>
        <v>64</v>
      </c>
      <c r="I98" s="21">
        <f t="shared" si="21"/>
        <v>2</v>
      </c>
      <c r="J98" s="21">
        <f t="shared" si="22"/>
        <v>1</v>
      </c>
      <c r="K98" s="20">
        <f t="shared" si="23"/>
        <v>3</v>
      </c>
      <c r="L98" s="8"/>
      <c r="M98" s="19">
        <f t="shared" si="24"/>
        <v>64</v>
      </c>
      <c r="N98" s="18">
        <f t="shared" si="25"/>
        <v>3</v>
      </c>
      <c r="O98" s="17">
        <f t="shared" si="26"/>
        <v>2</v>
      </c>
      <c r="P98" s="16">
        <f t="shared" si="27"/>
        <v>1</v>
      </c>
    </row>
    <row r="99" spans="2:16" ht="15" customHeight="1">
      <c r="B99" s="25"/>
      <c r="C99" s="106" t="s">
        <v>97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106" t="s">
        <v>98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106" t="s">
        <v>99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106" t="s">
        <v>115</v>
      </c>
      <c r="D102" s="25" t="s">
        <v>24</v>
      </c>
      <c r="E102" s="24" t="s">
        <v>24</v>
      </c>
      <c r="F102" s="23">
        <v>16</v>
      </c>
      <c r="G102" s="23">
        <v>32</v>
      </c>
      <c r="H102" s="22">
        <f t="shared" si="20"/>
        <v>48</v>
      </c>
      <c r="I102" s="21">
        <f t="shared" si="21"/>
        <v>1</v>
      </c>
      <c r="J102" s="21">
        <f t="shared" si="22"/>
        <v>1</v>
      </c>
      <c r="K102" s="20">
        <f t="shared" si="23"/>
        <v>2</v>
      </c>
      <c r="L102" s="8"/>
      <c r="M102" s="19">
        <f t="shared" si="24"/>
        <v>48</v>
      </c>
      <c r="N102" s="18">
        <f t="shared" si="25"/>
        <v>2</v>
      </c>
      <c r="O102" s="17">
        <f t="shared" si="26"/>
        <v>1</v>
      </c>
      <c r="P102" s="16">
        <f t="shared" si="27"/>
        <v>1</v>
      </c>
    </row>
    <row r="103" spans="2:16" ht="15" customHeight="1">
      <c r="B103" s="25"/>
      <c r="C103" s="106" t="s">
        <v>116</v>
      </c>
      <c r="D103" s="25" t="s">
        <v>24</v>
      </c>
      <c r="E103" s="24" t="s">
        <v>24</v>
      </c>
      <c r="F103" s="23">
        <v>32</v>
      </c>
      <c r="G103" s="23">
        <v>32</v>
      </c>
      <c r="H103" s="22">
        <f t="shared" si="20"/>
        <v>64</v>
      </c>
      <c r="I103" s="21">
        <f t="shared" si="21"/>
        <v>2</v>
      </c>
      <c r="J103" s="21">
        <f t="shared" si="22"/>
        <v>1</v>
      </c>
      <c r="K103" s="20">
        <f t="shared" si="23"/>
        <v>3</v>
      </c>
      <c r="L103" s="8"/>
      <c r="M103" s="19">
        <f t="shared" si="24"/>
        <v>64</v>
      </c>
      <c r="N103" s="18">
        <f t="shared" si="25"/>
        <v>3</v>
      </c>
      <c r="O103" s="17">
        <f t="shared" si="26"/>
        <v>2</v>
      </c>
      <c r="P103" s="16">
        <f t="shared" si="27"/>
        <v>1</v>
      </c>
    </row>
    <row r="104" spans="2:16" ht="15" customHeight="1">
      <c r="B104" s="25"/>
      <c r="C104" s="10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10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10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07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105" t="s">
        <v>100</v>
      </c>
      <c r="D108" s="25" t="s">
        <v>24</v>
      </c>
      <c r="E108" s="24" t="s">
        <v>24</v>
      </c>
      <c r="F108" s="30">
        <v>0</v>
      </c>
      <c r="G108" s="30">
        <v>128</v>
      </c>
      <c r="H108" s="29">
        <f t="shared" si="20"/>
        <v>128</v>
      </c>
      <c r="I108" s="28">
        <f t="shared" si="21"/>
        <v>0</v>
      </c>
      <c r="J108" s="28">
        <f t="shared" si="22"/>
        <v>4</v>
      </c>
      <c r="K108" s="27">
        <f t="shared" si="23"/>
        <v>4</v>
      </c>
      <c r="L108" s="8"/>
      <c r="M108" s="19">
        <f t="shared" si="24"/>
        <v>128</v>
      </c>
      <c r="N108" s="18">
        <f t="shared" si="25"/>
        <v>4</v>
      </c>
      <c r="O108" s="17">
        <f t="shared" si="26"/>
        <v>0</v>
      </c>
      <c r="P108" s="16">
        <f t="shared" si="27"/>
        <v>4</v>
      </c>
    </row>
    <row r="109" spans="2:16" ht="15" customHeight="1">
      <c r="B109" s="25"/>
      <c r="C109" s="106" t="s">
        <v>101</v>
      </c>
      <c r="D109" s="25" t="s">
        <v>24</v>
      </c>
      <c r="E109" s="24" t="s">
        <v>24</v>
      </c>
      <c r="F109" s="23">
        <v>64</v>
      </c>
      <c r="G109" s="23">
        <v>0</v>
      </c>
      <c r="H109" s="22">
        <f t="shared" si="20"/>
        <v>64</v>
      </c>
      <c r="I109" s="21">
        <f t="shared" si="21"/>
        <v>4</v>
      </c>
      <c r="J109" s="21">
        <f t="shared" si="22"/>
        <v>0</v>
      </c>
      <c r="K109" s="20">
        <f t="shared" si="23"/>
        <v>4</v>
      </c>
      <c r="L109" s="8"/>
      <c r="M109" s="19">
        <f t="shared" si="24"/>
        <v>64</v>
      </c>
      <c r="N109" s="18">
        <f t="shared" si="25"/>
        <v>4</v>
      </c>
      <c r="O109" s="17">
        <f t="shared" si="26"/>
        <v>4</v>
      </c>
      <c r="P109" s="16">
        <f t="shared" si="27"/>
        <v>0</v>
      </c>
    </row>
    <row r="110" spans="2:16" ht="15" customHeight="1">
      <c r="B110" s="25"/>
      <c r="C110" s="106" t="s">
        <v>102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106" t="s">
        <v>103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106" t="s">
        <v>104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106" t="s">
        <v>117</v>
      </c>
      <c r="D113" s="25" t="s">
        <v>24</v>
      </c>
      <c r="E113" s="24" t="s">
        <v>24</v>
      </c>
      <c r="F113" s="23">
        <v>16</v>
      </c>
      <c r="G113" s="23">
        <v>32</v>
      </c>
      <c r="H113" s="22">
        <f t="shared" si="20"/>
        <v>48</v>
      </c>
      <c r="I113" s="21">
        <f t="shared" si="21"/>
        <v>1</v>
      </c>
      <c r="J113" s="21">
        <f t="shared" si="22"/>
        <v>1</v>
      </c>
      <c r="K113" s="20">
        <f t="shared" si="23"/>
        <v>2</v>
      </c>
      <c r="L113" s="8"/>
      <c r="M113" s="19">
        <f t="shared" si="24"/>
        <v>48</v>
      </c>
      <c r="N113" s="18">
        <f t="shared" si="25"/>
        <v>2</v>
      </c>
      <c r="O113" s="17">
        <f t="shared" si="26"/>
        <v>1</v>
      </c>
      <c r="P113" s="16">
        <f t="shared" si="27"/>
        <v>1</v>
      </c>
    </row>
    <row r="114" spans="2:16" ht="15" customHeight="1">
      <c r="B114" s="25"/>
      <c r="C114" s="106" t="s">
        <v>118</v>
      </c>
      <c r="D114" s="25" t="s">
        <v>24</v>
      </c>
      <c r="E114" s="24" t="s">
        <v>24</v>
      </c>
      <c r="F114" s="23">
        <v>32</v>
      </c>
      <c r="G114" s="23">
        <v>32</v>
      </c>
      <c r="H114" s="22">
        <f t="shared" si="20"/>
        <v>64</v>
      </c>
      <c r="I114" s="21">
        <f t="shared" si="21"/>
        <v>2</v>
      </c>
      <c r="J114" s="21">
        <f t="shared" si="22"/>
        <v>1</v>
      </c>
      <c r="K114" s="20">
        <f t="shared" si="23"/>
        <v>3</v>
      </c>
      <c r="L114" s="8"/>
      <c r="M114" s="19">
        <f t="shared" si="24"/>
        <v>64</v>
      </c>
      <c r="N114" s="18">
        <f t="shared" si="25"/>
        <v>3</v>
      </c>
      <c r="O114" s="17">
        <f t="shared" si="26"/>
        <v>2</v>
      </c>
      <c r="P114" s="16">
        <f t="shared" si="27"/>
        <v>1</v>
      </c>
    </row>
    <row r="115" spans="2:16" ht="15" customHeight="1">
      <c r="B115" s="25"/>
      <c r="C115" s="10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10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10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10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07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105" t="s">
        <v>105</v>
      </c>
      <c r="D120" s="32" t="s">
        <v>24</v>
      </c>
      <c r="E120" s="31" t="s">
        <v>24</v>
      </c>
      <c r="F120" s="30">
        <v>0</v>
      </c>
      <c r="G120" s="30">
        <v>160</v>
      </c>
      <c r="H120" s="29">
        <f aca="true" t="shared" si="28" ref="H120:H151">IF($C120&gt;0,$M120,0)</f>
        <v>160</v>
      </c>
      <c r="I120" s="28">
        <f aca="true" t="shared" si="29" ref="I120:I151">+IF(OR($E$13=$D$11,$E$13=$E$11,$E$13=$F$11),O120,"-")</f>
        <v>0</v>
      </c>
      <c r="J120" s="28">
        <f aca="true" t="shared" si="30" ref="J120:J151">+IF(OR($E$13=$D$11,$E$13=$E$11,$E$13=$F$11),P120,"-")</f>
        <v>5</v>
      </c>
      <c r="K120" s="27">
        <f aca="true" t="shared" si="31" ref="K120:K151">+N120</f>
        <v>5</v>
      </c>
      <c r="L120" s="8"/>
      <c r="M120" s="19">
        <f aca="true" t="shared" si="32" ref="M120:M151">+SUM(F120:G120)</f>
        <v>160</v>
      </c>
      <c r="N120" s="18">
        <f aca="true" t="shared" si="33" ref="N120:N151">+SUM(I120:J120)</f>
        <v>5</v>
      </c>
      <c r="O120" s="17">
        <f aca="true" t="shared" si="34" ref="O120:O151">+IF($H$13&lt;=0,"-",IF($H$13&gt;0,$F120/$H$13))</f>
        <v>0</v>
      </c>
      <c r="P120" s="16">
        <f aca="true" t="shared" si="35" ref="P120:P151">+IF($J$13&lt;=0,"-",IF($J$13&gt;0,$G120/$J$13))</f>
        <v>5</v>
      </c>
    </row>
    <row r="121" spans="2:16" ht="15" customHeight="1">
      <c r="B121" s="25"/>
      <c r="C121" s="106" t="s">
        <v>106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106" t="s">
        <v>107</v>
      </c>
      <c r="D122" s="25" t="s">
        <v>24</v>
      </c>
      <c r="E122" s="24" t="s">
        <v>24</v>
      </c>
      <c r="F122" s="23">
        <v>48</v>
      </c>
      <c r="G122" s="23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106" t="s">
        <v>108</v>
      </c>
      <c r="D123" s="25" t="s">
        <v>24</v>
      </c>
      <c r="E123" s="24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106" t="s">
        <v>109</v>
      </c>
      <c r="D124" s="25" t="s">
        <v>24</v>
      </c>
      <c r="E124" s="24" t="s">
        <v>24</v>
      </c>
      <c r="F124" s="23">
        <v>32</v>
      </c>
      <c r="G124" s="23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10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10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10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10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10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10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07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105" t="s">
        <v>110</v>
      </c>
      <c r="D132" s="32" t="s">
        <v>24</v>
      </c>
      <c r="E132" s="31" t="s">
        <v>24</v>
      </c>
      <c r="F132" s="30">
        <v>0</v>
      </c>
      <c r="G132" s="30">
        <v>256</v>
      </c>
      <c r="H132" s="29">
        <f t="shared" si="28"/>
        <v>256</v>
      </c>
      <c r="I132" s="28">
        <f t="shared" si="29"/>
        <v>0</v>
      </c>
      <c r="J132" s="28">
        <f t="shared" si="30"/>
        <v>8</v>
      </c>
      <c r="K132" s="27">
        <f t="shared" si="31"/>
        <v>8</v>
      </c>
      <c r="L132" s="8"/>
      <c r="M132" s="19">
        <f t="shared" si="32"/>
        <v>256</v>
      </c>
      <c r="N132" s="18">
        <f t="shared" si="33"/>
        <v>8</v>
      </c>
      <c r="O132" s="17">
        <f t="shared" si="34"/>
        <v>0</v>
      </c>
      <c r="P132" s="16">
        <f t="shared" si="35"/>
        <v>8</v>
      </c>
    </row>
    <row r="133" spans="2:16" ht="15" customHeight="1">
      <c r="B133" s="25"/>
      <c r="C133" s="106" t="s">
        <v>111</v>
      </c>
      <c r="D133" s="25" t="s">
        <v>24</v>
      </c>
      <c r="E133" s="24" t="s">
        <v>24</v>
      </c>
      <c r="F133" s="23">
        <v>48</v>
      </c>
      <c r="G133" s="23">
        <v>32</v>
      </c>
      <c r="H133" s="22">
        <f t="shared" si="28"/>
        <v>80</v>
      </c>
      <c r="I133" s="21">
        <f t="shared" si="29"/>
        <v>3</v>
      </c>
      <c r="J133" s="21">
        <f t="shared" si="30"/>
        <v>1</v>
      </c>
      <c r="K133" s="20">
        <f t="shared" si="31"/>
        <v>4</v>
      </c>
      <c r="L133" s="8"/>
      <c r="M133" s="19">
        <f t="shared" si="32"/>
        <v>80</v>
      </c>
      <c r="N133" s="18">
        <f t="shared" si="33"/>
        <v>4</v>
      </c>
      <c r="O133" s="17">
        <f t="shared" si="34"/>
        <v>3</v>
      </c>
      <c r="P133" s="16">
        <f t="shared" si="35"/>
        <v>1</v>
      </c>
    </row>
    <row r="134" spans="2:16" ht="15" customHeight="1">
      <c r="B134" s="25"/>
      <c r="C134" s="106" t="s">
        <v>112</v>
      </c>
      <c r="D134" s="25" t="s">
        <v>24</v>
      </c>
      <c r="E134" s="24" t="s">
        <v>24</v>
      </c>
      <c r="F134" s="23">
        <v>32</v>
      </c>
      <c r="G134" s="23">
        <v>32</v>
      </c>
      <c r="H134" s="22">
        <f t="shared" si="28"/>
        <v>64</v>
      </c>
      <c r="I134" s="21">
        <f t="shared" si="29"/>
        <v>2</v>
      </c>
      <c r="J134" s="21">
        <f t="shared" si="30"/>
        <v>1</v>
      </c>
      <c r="K134" s="20">
        <f t="shared" si="31"/>
        <v>3</v>
      </c>
      <c r="L134" s="8"/>
      <c r="M134" s="19">
        <f t="shared" si="32"/>
        <v>64</v>
      </c>
      <c r="N134" s="18">
        <f t="shared" si="33"/>
        <v>3</v>
      </c>
      <c r="O134" s="17">
        <f t="shared" si="34"/>
        <v>2</v>
      </c>
      <c r="P134" s="16">
        <f t="shared" si="35"/>
        <v>1</v>
      </c>
    </row>
    <row r="135" spans="2:16" ht="15" customHeight="1">
      <c r="B135" s="25"/>
      <c r="C135" s="10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10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35" t="s">
        <v>2</v>
      </c>
      <c r="C168" s="135"/>
      <c r="D168" s="135"/>
      <c r="E168" s="135"/>
      <c r="F168" s="135"/>
      <c r="G168" s="135"/>
      <c r="H168" s="135"/>
      <c r="I168" s="135"/>
    </row>
    <row r="170" spans="2:16" ht="12.75" customHeight="1">
      <c r="B170" s="108" t="s">
        <v>1</v>
      </c>
      <c r="C170" s="108"/>
      <c r="D170" s="108"/>
      <c r="E170" s="109" t="s">
        <v>119</v>
      </c>
      <c r="F170" s="109"/>
      <c r="G170" s="109"/>
      <c r="H170" s="109"/>
      <c r="I170" s="109"/>
      <c r="J170" s="109"/>
      <c r="K170" s="109"/>
      <c r="L170" s="109"/>
      <c r="M170" s="3"/>
      <c r="N170" s="3"/>
      <c r="O170" s="3"/>
      <c r="P170" s="3"/>
    </row>
    <row r="171" spans="2:16" ht="19.5" customHeight="1">
      <c r="B171" s="110" t="s">
        <v>0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2"/>
      <c r="M171" s="2"/>
      <c r="N171" s="2"/>
      <c r="O171" s="2"/>
      <c r="P171" s="2"/>
    </row>
    <row r="172" spans="2:16" ht="12" customHeight="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5"/>
      <c r="M172" s="2"/>
      <c r="N172" s="2"/>
      <c r="O172" s="2"/>
      <c r="P172" s="2"/>
    </row>
  </sheetData>
  <sheetProtection sheet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1" dxfId="0" operator="lessThanOrEqual">
      <formula>0</formula>
    </cfRule>
  </conditionalFormatting>
  <conditionalFormatting sqref="L8">
    <cfRule type="cellIs" priority="10" dxfId="0" operator="lessThanOrEqual">
      <formula>0</formula>
    </cfRule>
  </conditionalFormatting>
  <conditionalFormatting sqref="C8">
    <cfRule type="cellIs" priority="9" dxfId="0" operator="lessThanOrEqual">
      <formula>0</formula>
    </cfRule>
  </conditionalFormatting>
  <conditionalFormatting sqref="L9">
    <cfRule type="cellIs" priority="8" dxfId="0" operator="lessThanOrEqual">
      <formula>0</formula>
    </cfRule>
  </conditionalFormatting>
  <conditionalFormatting sqref="E6:L6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C7">
    <cfRule type="cellIs" priority="5" dxfId="0" operator="lessThanOrEqual">
      <formula>0</formula>
    </cfRule>
  </conditionalFormatting>
  <conditionalFormatting sqref="L7">
    <cfRule type="cellIs" priority="4" dxfId="0" operator="lessThanOrEqual">
      <formula>0</formula>
    </cfRule>
  </conditionalFormatting>
  <conditionalFormatting sqref="L8">
    <cfRule type="cellIs" priority="3" dxfId="0" operator="lessThanOrEqual">
      <formula>0</formula>
    </cfRule>
  </conditionalFormatting>
  <conditionalFormatting sqref="L9">
    <cfRule type="cellIs" priority="2" dxfId="0" operator="lessThanOrEqual">
      <formula>0</formula>
    </cfRule>
  </conditionalFormatting>
  <conditionalFormatting sqref="I7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B120 B156 B144 B132 B24 B36 B48 B60 B72 B84 B96 B108 F24:G167">
      <formula1>0</formula1>
    </dataValidation>
    <dataValidation type="whole" operator="greaterThan" allowBlank="1" showInputMessage="1" showErrorMessage="1" error="Registre un número positivo." sqref="L8: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2016-02-15T17:23:53Z</cp:lastPrinted>
  <dcterms:created xsi:type="dcterms:W3CDTF">2016-01-05T23:37:30Z</dcterms:created>
  <dcterms:modified xsi:type="dcterms:W3CDTF">2016-02-15T17:23:55Z</dcterms:modified>
  <cp:category/>
  <cp:version/>
  <cp:contentType/>
  <cp:contentStatus/>
</cp:coreProperties>
</file>